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P:\TZB_ZAKAZKY\1101_1150\1131_Bohumín_nemocnice_projekt\09_projekty\08_ROZPOČTY\slepý rozpočet\"/>
    </mc:Choice>
  </mc:AlternateContent>
  <bookViews>
    <workbookView xWindow="28680" yWindow="-120" windowWidth="29040" windowHeight="15840" firstSheet="1" activeTab="1"/>
  </bookViews>
  <sheets>
    <sheet name="Pokyny pro vyplnění" sheetId="11" state="hidden" r:id="rId1"/>
    <sheet name="Stavba" sheetId="1" r:id="rId2"/>
    <sheet name="VzorPolozky" sheetId="10" state="hidden" r:id="rId3"/>
    <sheet name="kotelna E GAS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'kotelna E GAS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'kotelna E GAS Pol'!$A$1:$X$13</definedName>
    <definedName name="_xlnm.Print_Area" localSheetId="1">Stavba!$A$1:$J$50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K8" i="12" l="1"/>
  <c r="V8" i="12"/>
  <c r="G9" i="12"/>
  <c r="I9" i="12"/>
  <c r="K9" i="12"/>
  <c r="O9" i="12"/>
  <c r="Q9" i="12"/>
  <c r="V9" i="12"/>
  <c r="G10" i="12"/>
  <c r="M10" i="12" s="1"/>
  <c r="I10" i="12"/>
  <c r="K10" i="12"/>
  <c r="O10" i="12"/>
  <c r="O8" i="12" s="1"/>
  <c r="Q10" i="12"/>
  <c r="V10" i="12"/>
  <c r="G11" i="12"/>
  <c r="M11" i="12" s="1"/>
  <c r="I11" i="12"/>
  <c r="I8" i="12" s="1"/>
  <c r="K11" i="12"/>
  <c r="O11" i="12"/>
  <c r="Q11" i="12"/>
  <c r="Q8" i="12" s="1"/>
  <c r="V11" i="12"/>
  <c r="F42" i="1"/>
  <c r="G42" i="1"/>
  <c r="H42" i="1"/>
  <c r="I42" i="1"/>
  <c r="J40" i="1" s="1"/>
  <c r="G8" i="12" l="1"/>
  <c r="I49" i="1" s="1"/>
  <c r="I17" i="1" s="1"/>
  <c r="I21" i="1" s="1"/>
  <c r="G25" i="1" s="1"/>
  <c r="G26" i="1" s="1"/>
  <c r="G29" i="1" s="1"/>
  <c r="M9" i="12"/>
  <c r="M8" i="12"/>
  <c r="J39" i="1"/>
  <c r="J42" i="1" s="1"/>
  <c r="J41" i="1"/>
  <c r="J28" i="1"/>
  <c r="J26" i="1"/>
  <c r="G38" i="1"/>
  <c r="F38" i="1"/>
  <c r="J23" i="1"/>
  <c r="J24" i="1"/>
  <c r="J25" i="1"/>
  <c r="J27" i="1"/>
  <c r="I50" i="1" l="1"/>
  <c r="J49" i="1" s="1"/>
  <c r="J50" i="1" s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kubos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<sst xmlns="http://schemas.openxmlformats.org/spreadsheetml/2006/main" count="140" uniqueCount="100">
  <si>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</si>
  <si>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</si>
  <si>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</si>
  <si>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</si>
  <si>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</si>
  <si>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</si>
  <si>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</si>
  <si>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</si>
  <si>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</si>
  <si>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</si>
  <si>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</si>
  <si>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</si>
  <si>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</si>
  <si>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</si>
  <si>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</si>
  <si>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</si>
  <si>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</si>
  <si>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</si>
  <si>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</si>
  <si>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</si>
  <si>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</si>
  <si>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</si>
  <si>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</si>
  <si>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</si>
  <si>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</si>
  <si>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</si>
  <si>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</si>
  <si>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</si>
  <si>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</si>
  <si>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</si>
  <si>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</si>
  <si>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</si>
  <si>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</si>
  <si>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</si>
  <si>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</si>
  <si>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</si>
  <si>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</si>
  <si>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</si>
  <si>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</si>
  <si>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</si>
  <si>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</si>
  <si>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</si>
  <si>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</si>
  <si>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GAS</t>
  </si>
  <si>
    <t>přípojka plynu</t>
  </si>
  <si>
    <t>kotelna E</t>
  </si>
  <si>
    <t>plynová kotelna 880 kW</t>
  </si>
  <si>
    <t>Objekt:</t>
  </si>
  <si>
    <t>Rozpočet:</t>
  </si>
  <si>
    <t>1131</t>
  </si>
  <si>
    <t>optimalizace TH - nemocnice Bohumín</t>
  </si>
  <si>
    <t>Stavba</t>
  </si>
  <si>
    <t>Celkem za stavbu</t>
  </si>
  <si>
    <t>CZK</t>
  </si>
  <si>
    <t>Rekapitulace dílů</t>
  </si>
  <si>
    <t>Typ dílu</t>
  </si>
  <si>
    <t>723</t>
  </si>
  <si>
    <t>Vnitřní plynovod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</si>
  <si>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</si>
  <si>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</si>
  <si>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</si>
  <si>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</si>
  <si>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</si>
  <si>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</si>
  <si>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</si>
  <si>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</si>
  <si>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</si>
  <si>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</si>
  <si>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</si>
  <si>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</si>
  <si>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</si>
  <si>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</si>
  <si>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</si>
  <si>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</si>
  <si>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</si>
  <si>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</si>
  <si>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</si>
  <si>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</si>
  <si>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</si>
  <si>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</si>
  <si>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</si>
  <si>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</si>
  <si>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</si>
  <si>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</si>
  <si>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</si>
  <si>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</si>
  <si>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</si>
  <si>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723242224T00</t>
  </si>
  <si>
    <t>potrubí SDR11-PE63x5,8, tvarovky, armatury, navrtávka, montáže</t>
  </si>
  <si>
    <t>m</t>
  </si>
  <si>
    <t>Vlastní</t>
  </si>
  <si>
    <t>Práce</t>
  </si>
  <si>
    <t>POL1_</t>
  </si>
  <si>
    <t>723242231T01</t>
  </si>
  <si>
    <t>výkop, obsyp potrubí, zásyp, likvidace odpadů, přesun hmot  zelená plocha</t>
  </si>
  <si>
    <t>723242251T00</t>
  </si>
  <si>
    <t>ostatní - zkoušky, revize, geo zaměření, dokumentace, inženýring</t>
  </si>
  <si>
    <t>Soubor</t>
  </si>
  <si>
    <t>END</t>
  </si>
  <si>
    <t>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</si>
</sst>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10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9" fontId="17" fillId="0" borderId="0" applyFont="0" applyFill="0" applyBorder="0" applyAlignment="0" applyProtection="0"/>
  </cellStyleXfs>
  <cellXfs count="240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4" borderId="28" xfId="0" applyNumberFormat="1" applyFont="1" applyFill="1" applyBorder="1" applyAlignment="1">
      <alignment vertical="center"/>
    </xf>
    <xf numFmtId="4" fontId="7" fillId="4" borderId="29" xfId="0" applyNumberFormat="1" applyFont="1" applyFill="1" applyBorder="1" applyAlignment="1">
      <alignment vertical="center" wrapText="1"/>
    </xf>
    <xf numFmtId="4" fontId="10" fillId="4" borderId="30" xfId="0" applyNumberFormat="1" applyFont="1" applyFill="1" applyBorder="1" applyAlignment="1">
      <alignment horizontal="center" vertical="center" wrapText="1" shrinkToFit="1"/>
    </xf>
    <xf numFmtId="4" fontId="7" fillId="4" borderId="30" xfId="0" applyNumberFormat="1" applyFont="1" applyFill="1" applyBorder="1" applyAlignment="1">
      <alignment horizontal="center" vertical="center" wrapText="1" shrinkToFit="1"/>
    </xf>
    <xf numFmtId="3" fontId="7" fillId="4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3" xfId="0" applyNumberFormat="1" applyFont="1" applyBorder="1" applyAlignment="1">
      <alignment vertical="center" wrapText="1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4" borderId="28" xfId="0" applyFont="1" applyFill="1" applyBorder="1" applyAlignment="1">
      <alignment horizontal="center" vertical="center" wrapText="1"/>
    </xf>
    <xf numFmtId="0" fontId="15" fillId="4" borderId="29" xfId="0" applyFont="1" applyFill="1" applyBorder="1" applyAlignment="1">
      <alignment horizontal="center" vertical="center" wrapText="1"/>
    </xf>
    <xf numFmtId="0" fontId="15" fillId="4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vertical="center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4" fontId="7" fillId="3" borderId="37" xfId="0" applyNumberFormat="1" applyFont="1" applyFill="1" applyBorder="1" applyAlignment="1">
      <alignment vertical="center"/>
    </xf>
    <xf numFmtId="3" fontId="7" fillId="0" borderId="33" xfId="0" applyNumberFormat="1" applyFont="1" applyBorder="1" applyAlignment="1">
      <alignment vertical="center"/>
    </xf>
    <xf numFmtId="3" fontId="7" fillId="3" borderId="37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3" borderId="37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4" fontId="16" fillId="0" borderId="0" xfId="0" applyNumberFormat="1" applyFont="1" applyAlignment="1">
      <alignment vertical="top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4" fontId="16" fillId="0" borderId="40" xfId="0" applyNumberFormat="1" applyFont="1" applyBorder="1" applyAlignment="1">
      <alignment vertical="top" shrinkToFit="1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4" fontId="16" fillId="0" borderId="43" xfId="0" applyNumberFormat="1" applyFont="1" applyBorder="1" applyAlignment="1">
      <alignment vertical="top" shrinkToFit="1"/>
    </xf>
    <xf numFmtId="4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0" borderId="18" xfId="0" applyFont="1" applyBorder="1" applyAlignment="1">
      <alignment horizontal="left" vertical="center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0" borderId="6" xfId="0" applyFon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" fontId="0" fillId="0" borderId="32" xfId="0" applyNumberFormat="1" applyBorder="1" applyAlignment="1">
      <alignment vertical="center" wrapText="1"/>
    </xf>
    <xf numFmtId="4" fontId="8" fillId="0" borderId="32" xfId="0" applyNumberFormat="1" applyFont="1" applyBorder="1" applyAlignment="1">
      <alignment vertical="center" wrapTex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9" fontId="8" fillId="0" borderId="10" xfId="2" applyFont="1" applyBorder="1" applyAlignment="1">
      <alignment horizontal="right" vertical="center" wrapText="1"/>
    </xf>
    <xf numFmtId="0" fontId="0" fillId="0" borderId="35" xfId="0" applyBorder="1" applyAlignment="1">
      <alignment horizontal="left" vertical="center" indent="1"/>
    </xf>
    <xf numFmtId="4" fontId="11" fillId="0" borderId="34" xfId="0" applyNumberFormat="1" applyFont="1" applyBorder="1" applyAlignment="1">
      <alignment vertical="center"/>
    </xf>
    <xf numFmtId="4" fontId="11" fillId="0" borderId="35" xfId="0" applyNumberFormat="1" applyFont="1" applyBorder="1" applyAlignment="1">
      <alignment vertical="center"/>
    </xf>
  </cellXfs>
  <cellStyles count="3">
    <cellStyle name="Normální" xfId="0" builtinId="0"/>
    <cellStyle name="normální 2" xfId="1"/>
    <cellStyle name="Procenta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ellt320\data\RTSwin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40</v>
      </c>
    </row>
    <row r="2" spans="1:7" ht="57.75" customHeight="1" x14ac:dyDescent="0.2">
      <c r="A2" s="172" t="s">
        <v>41</v>
      </c>
      <c r="B2" s="172"/>
      <c r="C2" s="172"/>
      <c r="D2" s="172"/>
      <c r="E2" s="172"/>
      <c r="F2" s="172"/>
      <c r="G2" s="172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3"/>
  <sheetViews>
    <sheetView showGridLines="0" tabSelected="1" topLeftCell="B1" zoomScaleNormal="100" zoomScaleSheetLayoutView="75" workbookViewId="0">
      <selection activeCell="G25" sqref="G25:I29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38</v>
      </c>
      <c r="B1" s="173" t="s">
        <v>4</v>
      </c>
      <c r="C1" s="174"/>
      <c r="D1" s="174"/>
      <c r="E1" s="174"/>
      <c r="F1" s="174"/>
      <c r="G1" s="174"/>
      <c r="H1" s="174"/>
      <c r="I1" s="174"/>
      <c r="J1" s="175"/>
    </row>
    <row r="2" spans="1:15" ht="36" customHeight="1" x14ac:dyDescent="0.2">
      <c r="A2" s="2"/>
      <c r="B2" s="75" t="s">
        <v>24</v>
      </c>
      <c r="C2" s="76"/>
      <c r="D2" s="77" t="s">
        <v>49</v>
      </c>
      <c r="E2" s="182" t="s">
        <v>50</v>
      </c>
      <c r="F2" s="183"/>
      <c r="G2" s="183"/>
      <c r="H2" s="183"/>
      <c r="I2" s="183"/>
      <c r="J2" s="184"/>
      <c r="O2" s="1"/>
    </row>
    <row r="3" spans="1:15" ht="27" customHeight="1" x14ac:dyDescent="0.2">
      <c r="A3" s="2"/>
      <c r="B3" s="78" t="s">
        <v>47</v>
      </c>
      <c r="C3" s="76"/>
      <c r="D3" s="79" t="s">
        <v>45</v>
      </c>
      <c r="E3" s="185" t="s">
        <v>46</v>
      </c>
      <c r="F3" s="186"/>
      <c r="G3" s="186"/>
      <c r="H3" s="186"/>
      <c r="I3" s="186"/>
      <c r="J3" s="187"/>
    </row>
    <row r="4" spans="1:15" ht="23.25" customHeight="1" x14ac:dyDescent="0.2">
      <c r="A4" s="74">
        <v>323</v>
      </c>
      <c r="B4" s="80" t="s">
        <v>48</v>
      </c>
      <c r="C4" s="81"/>
      <c r="D4" s="82" t="s">
        <v>43</v>
      </c>
      <c r="E4" s="195" t="s">
        <v>44</v>
      </c>
      <c r="F4" s="196"/>
      <c r="G4" s="196"/>
      <c r="H4" s="196"/>
      <c r="I4" s="196"/>
      <c r="J4" s="197"/>
    </row>
    <row r="5" spans="1:15" ht="24" customHeight="1" x14ac:dyDescent="0.2">
      <c r="A5" s="2"/>
      <c r="B5" s="31" t="s">
        <v>23</v>
      </c>
      <c r="D5" s="200"/>
      <c r="E5" s="201"/>
      <c r="F5" s="201"/>
      <c r="G5" s="201"/>
      <c r="H5" s="18" t="s">
        <v>42</v>
      </c>
      <c r="I5" s="22"/>
      <c r="J5" s="8"/>
    </row>
    <row r="6" spans="1:15" ht="15.75" customHeight="1" x14ac:dyDescent="0.2">
      <c r="A6" s="2"/>
      <c r="B6" s="28"/>
      <c r="C6" s="55"/>
      <c r="D6" s="202"/>
      <c r="E6" s="203"/>
      <c r="F6" s="203"/>
      <c r="G6" s="203"/>
      <c r="H6" s="18" t="s">
        <v>36</v>
      </c>
      <c r="I6" s="22"/>
      <c r="J6" s="8"/>
    </row>
    <row r="7" spans="1:15" ht="15.75" customHeight="1" x14ac:dyDescent="0.2">
      <c r="A7" s="2"/>
      <c r="B7" s="29"/>
      <c r="C7" s="56"/>
      <c r="D7" s="53"/>
      <c r="E7" s="204"/>
      <c r="F7" s="205"/>
      <c r="G7" s="205"/>
      <c r="H7" s="24"/>
      <c r="I7" s="23"/>
      <c r="J7" s="34"/>
    </row>
    <row r="8" spans="1:15" ht="24" hidden="1" customHeight="1" x14ac:dyDescent="0.2">
      <c r="A8" s="2"/>
      <c r="B8" s="31" t="s">
        <v>21</v>
      </c>
      <c r="D8" s="51"/>
      <c r="H8" s="18" t="s">
        <v>42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20</v>
      </c>
      <c r="D11" s="189"/>
      <c r="E11" s="189"/>
      <c r="F11" s="189"/>
      <c r="G11" s="189"/>
      <c r="H11" s="18" t="s">
        <v>42</v>
      </c>
      <c r="I11" s="22"/>
      <c r="J11" s="8"/>
    </row>
    <row r="12" spans="1:15" ht="15.75" customHeight="1" x14ac:dyDescent="0.2">
      <c r="A12" s="2"/>
      <c r="B12" s="28"/>
      <c r="C12" s="55"/>
      <c r="D12" s="194"/>
      <c r="E12" s="194"/>
      <c r="F12" s="194"/>
      <c r="G12" s="194"/>
      <c r="H12" s="18" t="s">
        <v>36</v>
      </c>
      <c r="I12" s="22"/>
      <c r="J12" s="8"/>
    </row>
    <row r="13" spans="1:15" ht="15.75" customHeight="1" x14ac:dyDescent="0.2">
      <c r="A13" s="2"/>
      <c r="B13" s="29"/>
      <c r="C13" s="56"/>
      <c r="D13" s="53"/>
      <c r="E13" s="198"/>
      <c r="F13" s="199"/>
      <c r="G13" s="199"/>
      <c r="H13" s="19"/>
      <c r="I13" s="23"/>
      <c r="J13" s="34"/>
    </row>
    <row r="14" spans="1:15" ht="24" customHeight="1" x14ac:dyDescent="0.2">
      <c r="A14" s="2"/>
      <c r="B14" s="43" t="s">
        <v>22</v>
      </c>
      <c r="C14" s="58"/>
      <c r="D14" s="59" t="s">
        <v>99</v>
      </c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34</v>
      </c>
      <c r="C15" s="61"/>
      <c r="D15" s="54"/>
      <c r="E15" s="188"/>
      <c r="F15" s="188"/>
      <c r="G15" s="190"/>
      <c r="H15" s="190"/>
      <c r="I15" s="190" t="s">
        <v>31</v>
      </c>
      <c r="J15" s="191"/>
    </row>
    <row r="16" spans="1:15" ht="23.25" customHeight="1" x14ac:dyDescent="0.2">
      <c r="A16" s="135" t="s">
        <v>26</v>
      </c>
      <c r="B16" s="38" t="s">
        <v>26</v>
      </c>
      <c r="C16" s="62"/>
      <c r="D16" s="63"/>
      <c r="E16" s="179"/>
      <c r="F16" s="180"/>
      <c r="G16" s="179"/>
      <c r="H16" s="180"/>
      <c r="I16" s="179">
        <v>0</v>
      </c>
      <c r="J16" s="181"/>
    </row>
    <row r="17" spans="1:10" ht="23.25" customHeight="1" x14ac:dyDescent="0.2">
      <c r="A17" s="135" t="s">
        <v>27</v>
      </c>
      <c r="B17" s="38" t="s">
        <v>27</v>
      </c>
      <c r="C17" s="62"/>
      <c r="D17" s="63"/>
      <c r="E17" s="179"/>
      <c r="F17" s="180"/>
      <c r="G17" s="179"/>
      <c r="H17" s="180"/>
      <c r="I17" s="179">
        <f>I49</f>
        <v>0</v>
      </c>
      <c r="J17" s="181"/>
    </row>
    <row r="18" spans="1:10" ht="23.25" customHeight="1" x14ac:dyDescent="0.2">
      <c r="A18" s="135" t="s">
        <v>28</v>
      </c>
      <c r="B18" s="38" t="s">
        <v>28</v>
      </c>
      <c r="C18" s="62"/>
      <c r="D18" s="63"/>
      <c r="E18" s="179"/>
      <c r="F18" s="180"/>
      <c r="G18" s="179"/>
      <c r="H18" s="180"/>
      <c r="I18" s="179">
        <v>0</v>
      </c>
      <c r="J18" s="181"/>
    </row>
    <row r="19" spans="1:10" ht="23.25" customHeight="1" x14ac:dyDescent="0.2">
      <c r="A19" s="135" t="s">
        <v>58</v>
      </c>
      <c r="B19" s="38" t="s">
        <v>29</v>
      </c>
      <c r="C19" s="62"/>
      <c r="D19" s="63"/>
      <c r="E19" s="179"/>
      <c r="F19" s="180"/>
      <c r="G19" s="179"/>
      <c r="H19" s="180"/>
      <c r="I19" s="179">
        <v>0</v>
      </c>
      <c r="J19" s="181"/>
    </row>
    <row r="20" spans="1:10" ht="23.25" customHeight="1" x14ac:dyDescent="0.2">
      <c r="A20" s="135" t="s">
        <v>59</v>
      </c>
      <c r="B20" s="38" t="s">
        <v>30</v>
      </c>
      <c r="C20" s="62"/>
      <c r="D20" s="63"/>
      <c r="E20" s="179"/>
      <c r="F20" s="180"/>
      <c r="G20" s="179"/>
      <c r="H20" s="180"/>
      <c r="I20" s="179">
        <v>0</v>
      </c>
      <c r="J20" s="181"/>
    </row>
    <row r="21" spans="1:10" ht="23.25" customHeight="1" x14ac:dyDescent="0.2">
      <c r="A21" s="2"/>
      <c r="B21" s="48" t="s">
        <v>31</v>
      </c>
      <c r="C21" s="64"/>
      <c r="D21" s="65"/>
      <c r="E21" s="192"/>
      <c r="F21" s="193"/>
      <c r="G21" s="192"/>
      <c r="H21" s="193"/>
      <c r="I21" s="192">
        <f>SUM(I16:J20)</f>
        <v>0</v>
      </c>
      <c r="J21" s="211"/>
    </row>
    <row r="22" spans="1:10" ht="33" customHeight="1" x14ac:dyDescent="0.2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/>
      <c r="B23" s="38" t="s">
        <v>13</v>
      </c>
      <c r="C23" s="62"/>
      <c r="D23" s="63"/>
      <c r="E23" s="236">
        <v>0.15</v>
      </c>
      <c r="F23" s="237"/>
      <c r="G23" s="209">
        <v>0</v>
      </c>
      <c r="H23" s="210"/>
      <c r="I23" s="210"/>
      <c r="J23" s="40" t="str">
        <f t="shared" ref="J23:J28" si="0">Mena</f>
        <v>CZK</v>
      </c>
    </row>
    <row r="24" spans="1:10" ht="23.25" customHeight="1" x14ac:dyDescent="0.2">
      <c r="A24" s="2"/>
      <c r="B24" s="38" t="s">
        <v>14</v>
      </c>
      <c r="C24" s="62"/>
      <c r="D24" s="63"/>
      <c r="E24" s="236">
        <v>0.15</v>
      </c>
      <c r="F24" s="237"/>
      <c r="G24" s="207">
        <v>0</v>
      </c>
      <c r="H24" s="208"/>
      <c r="I24" s="208"/>
      <c r="J24" s="40" t="str">
        <f t="shared" si="0"/>
        <v>CZK</v>
      </c>
    </row>
    <row r="25" spans="1:10" ht="23.25" customHeight="1" x14ac:dyDescent="0.2">
      <c r="A25" s="2"/>
      <c r="B25" s="38" t="s">
        <v>15</v>
      </c>
      <c r="C25" s="62"/>
      <c r="D25" s="63"/>
      <c r="E25" s="236">
        <v>0.21</v>
      </c>
      <c r="F25" s="237"/>
      <c r="G25" s="238">
        <f>I21</f>
        <v>0</v>
      </c>
      <c r="H25" s="239"/>
      <c r="I25" s="239"/>
      <c r="J25" s="40" t="str">
        <f t="shared" si="0"/>
        <v>CZK</v>
      </c>
    </row>
    <row r="26" spans="1:10" ht="23.25" customHeight="1" x14ac:dyDescent="0.2">
      <c r="A26" s="2"/>
      <c r="B26" s="32" t="s">
        <v>16</v>
      </c>
      <c r="C26" s="67"/>
      <c r="D26" s="54"/>
      <c r="E26" s="236">
        <v>0.21</v>
      </c>
      <c r="F26" s="30"/>
      <c r="G26" s="176">
        <f>ZakladDPHZakl*E26</f>
        <v>0</v>
      </c>
      <c r="H26" s="177"/>
      <c r="I26" s="177"/>
      <c r="J26" s="37" t="str">
        <f t="shared" si="0"/>
        <v>CZK</v>
      </c>
    </row>
    <row r="27" spans="1:10" ht="23.25" customHeight="1" thickBot="1" x14ac:dyDescent="0.25">
      <c r="A27" s="2"/>
      <c r="B27" s="31" t="s">
        <v>5</v>
      </c>
      <c r="C27" s="68"/>
      <c r="D27" s="69"/>
      <c r="E27" s="68"/>
      <c r="F27" s="16"/>
      <c r="G27" s="178">
        <v>0</v>
      </c>
      <c r="H27" s="178"/>
      <c r="I27" s="178"/>
      <c r="J27" s="41" t="str">
        <f t="shared" si="0"/>
        <v>CZK</v>
      </c>
    </row>
    <row r="28" spans="1:10" ht="27.75" hidden="1" customHeight="1" thickBot="1" x14ac:dyDescent="0.25">
      <c r="A28" s="2"/>
      <c r="B28" s="109" t="s">
        <v>25</v>
      </c>
      <c r="C28" s="110"/>
      <c r="D28" s="110"/>
      <c r="E28" s="111"/>
      <c r="F28" s="112"/>
      <c r="G28" s="212">
        <v>190000</v>
      </c>
      <c r="H28" s="213"/>
      <c r="I28" s="213"/>
      <c r="J28" s="113" t="str">
        <f t="shared" si="0"/>
        <v>CZK</v>
      </c>
    </row>
    <row r="29" spans="1:10" ht="27.75" customHeight="1" thickBot="1" x14ac:dyDescent="0.25">
      <c r="A29" s="2"/>
      <c r="B29" s="109" t="s">
        <v>37</v>
      </c>
      <c r="C29" s="114"/>
      <c r="D29" s="114"/>
      <c r="E29" s="114"/>
      <c r="F29" s="115"/>
      <c r="G29" s="212">
        <f>SUM(G23:I27)</f>
        <v>0</v>
      </c>
      <c r="H29" s="212"/>
      <c r="I29" s="212"/>
      <c r="J29" s="116" t="s">
        <v>53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0" t="s">
        <v>12</v>
      </c>
      <c r="D32" s="71"/>
      <c r="E32" s="71"/>
      <c r="F32" s="15" t="s">
        <v>11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2"/>
      <c r="D34" s="214"/>
      <c r="E34" s="215"/>
      <c r="G34" s="216"/>
      <c r="H34" s="217"/>
      <c r="I34" s="217"/>
      <c r="J34" s="25"/>
    </row>
    <row r="35" spans="1:10" ht="12.75" customHeight="1" x14ac:dyDescent="0.2">
      <c r="A35" s="2"/>
      <c r="B35" s="2"/>
      <c r="D35" s="206" t="s">
        <v>2</v>
      </c>
      <c r="E35" s="206"/>
      <c r="H35" s="10" t="s">
        <v>3</v>
      </c>
      <c r="J35" s="9"/>
    </row>
    <row r="36" spans="1:10" ht="13.5" customHeight="1" thickBot="1" x14ac:dyDescent="0.25">
      <c r="A36" s="11"/>
      <c r="B36" s="11"/>
      <c r="C36" s="73"/>
      <c r="D36" s="73"/>
      <c r="E36" s="73"/>
      <c r="F36" s="12"/>
      <c r="G36" s="12"/>
      <c r="H36" s="12"/>
      <c r="I36" s="12"/>
      <c r="J36" s="13"/>
    </row>
    <row r="37" spans="1:10" ht="27" hidden="1" customHeight="1" x14ac:dyDescent="0.2">
      <c r="B37" s="86" t="s">
        <v>17</v>
      </c>
      <c r="C37" s="87"/>
      <c r="D37" s="87"/>
      <c r="E37" s="87"/>
      <c r="F37" s="88"/>
      <c r="G37" s="88"/>
      <c r="H37" s="88"/>
      <c r="I37" s="88"/>
      <c r="J37" s="89"/>
    </row>
    <row r="38" spans="1:10" ht="25.5" hidden="1" customHeight="1" x14ac:dyDescent="0.2">
      <c r="A38" s="85" t="s">
        <v>39</v>
      </c>
      <c r="B38" s="90" t="s">
        <v>18</v>
      </c>
      <c r="C38" s="91" t="s">
        <v>6</v>
      </c>
      <c r="D38" s="91"/>
      <c r="E38" s="91"/>
      <c r="F38" s="92" t="str">
        <f>B23</f>
        <v>Základ pro sníženou DPH</v>
      </c>
      <c r="G38" s="92" t="str">
        <f>B25</f>
        <v>Základ pro základní DPH</v>
      </c>
      <c r="H38" s="93" t="s">
        <v>19</v>
      </c>
      <c r="I38" s="93" t="s">
        <v>1</v>
      </c>
      <c r="J38" s="94" t="s">
        <v>0</v>
      </c>
    </row>
    <row r="39" spans="1:10" ht="25.5" hidden="1" customHeight="1" x14ac:dyDescent="0.2">
      <c r="A39" s="85">
        <v>1</v>
      </c>
      <c r="B39" s="95" t="s">
        <v>51</v>
      </c>
      <c r="C39" s="218"/>
      <c r="D39" s="218"/>
      <c r="E39" s="218"/>
      <c r="F39" s="96">
        <v>0</v>
      </c>
      <c r="G39" s="97">
        <v>183200</v>
      </c>
      <c r="H39" s="98">
        <v>38472</v>
      </c>
      <c r="I39" s="98">
        <v>221672</v>
      </c>
      <c r="J39" s="99">
        <f>IF(CenaCelkemVypocet=0,"",I39/CenaCelkemVypocet*100)</f>
        <v>100</v>
      </c>
    </row>
    <row r="40" spans="1:10" ht="25.5" hidden="1" customHeight="1" x14ac:dyDescent="0.2">
      <c r="A40" s="85">
        <v>2</v>
      </c>
      <c r="B40" s="100" t="s">
        <v>45</v>
      </c>
      <c r="C40" s="219" t="s">
        <v>46</v>
      </c>
      <c r="D40" s="219"/>
      <c r="E40" s="219"/>
      <c r="F40" s="101">
        <v>0</v>
      </c>
      <c r="G40" s="102">
        <v>183200</v>
      </c>
      <c r="H40" s="102">
        <v>38472</v>
      </c>
      <c r="I40" s="102">
        <v>221672</v>
      </c>
      <c r="J40" s="103">
        <f>IF(CenaCelkemVypocet=0,"",I40/CenaCelkemVypocet*100)</f>
        <v>100</v>
      </c>
    </row>
    <row r="41" spans="1:10" ht="25.5" hidden="1" customHeight="1" x14ac:dyDescent="0.2">
      <c r="A41" s="85">
        <v>3</v>
      </c>
      <c r="B41" s="104" t="s">
        <v>43</v>
      </c>
      <c r="C41" s="218" t="s">
        <v>44</v>
      </c>
      <c r="D41" s="218"/>
      <c r="E41" s="218"/>
      <c r="F41" s="105">
        <v>0</v>
      </c>
      <c r="G41" s="98">
        <v>183200</v>
      </c>
      <c r="H41" s="98">
        <v>38472</v>
      </c>
      <c r="I41" s="98">
        <v>221672</v>
      </c>
      <c r="J41" s="99">
        <f>IF(CenaCelkemVypocet=0,"",I41/CenaCelkemVypocet*100)</f>
        <v>100</v>
      </c>
    </row>
    <row r="42" spans="1:10" ht="25.5" hidden="1" customHeight="1" x14ac:dyDescent="0.2">
      <c r="A42" s="85"/>
      <c r="B42" s="220" t="s">
        <v>52</v>
      </c>
      <c r="C42" s="221"/>
      <c r="D42" s="221"/>
      <c r="E42" s="222"/>
      <c r="F42" s="106">
        <f>SUMIF(A39:A41,"=1",F39:F41)</f>
        <v>0</v>
      </c>
      <c r="G42" s="107">
        <f>SUMIF(A39:A41,"=1",G39:G41)</f>
        <v>183200</v>
      </c>
      <c r="H42" s="107">
        <f>SUMIF(A39:A41,"=1",H39:H41)</f>
        <v>38472</v>
      </c>
      <c r="I42" s="107">
        <f>SUMIF(A39:A41,"=1",I39:I41)</f>
        <v>221672</v>
      </c>
      <c r="J42" s="108">
        <f>SUMIF(A39:A41,"=1",J39:J41)</f>
        <v>100</v>
      </c>
    </row>
    <row r="46" spans="1:10" ht="15.75" x14ac:dyDescent="0.25">
      <c r="B46" s="117" t="s">
        <v>54</v>
      </c>
    </row>
    <row r="48" spans="1:10" ht="25.5" customHeight="1" x14ac:dyDescent="0.2">
      <c r="A48" s="119"/>
      <c r="B48" s="122" t="s">
        <v>18</v>
      </c>
      <c r="C48" s="122" t="s">
        <v>6</v>
      </c>
      <c r="D48" s="123"/>
      <c r="E48" s="123"/>
      <c r="F48" s="124" t="s">
        <v>55</v>
      </c>
      <c r="G48" s="124"/>
      <c r="H48" s="124"/>
      <c r="I48" s="124" t="s">
        <v>31</v>
      </c>
      <c r="J48" s="124" t="s">
        <v>0</v>
      </c>
    </row>
    <row r="49" spans="1:10" ht="36.75" customHeight="1" x14ac:dyDescent="0.2">
      <c r="A49" s="120"/>
      <c r="B49" s="125" t="s">
        <v>56</v>
      </c>
      <c r="C49" s="223" t="s">
        <v>57</v>
      </c>
      <c r="D49" s="224"/>
      <c r="E49" s="224"/>
      <c r="F49" s="133" t="s">
        <v>27</v>
      </c>
      <c r="G49" s="126"/>
      <c r="H49" s="126"/>
      <c r="I49" s="126">
        <f>'kotelna E GAS Pol'!G8</f>
        <v>0</v>
      </c>
      <c r="J49" s="131" t="str">
        <f>IF(I50=0,"",I49/I50*100)</f>
        <v/>
      </c>
    </row>
    <row r="50" spans="1:10" ht="25.5" customHeight="1" x14ac:dyDescent="0.2">
      <c r="A50" s="121"/>
      <c r="B50" s="127" t="s">
        <v>1</v>
      </c>
      <c r="C50" s="128"/>
      <c r="D50" s="129"/>
      <c r="E50" s="129"/>
      <c r="F50" s="134"/>
      <c r="G50" s="130"/>
      <c r="H50" s="130"/>
      <c r="I50" s="130">
        <f>I49</f>
        <v>0</v>
      </c>
      <c r="J50" s="132" t="str">
        <f>J49</f>
        <v/>
      </c>
    </row>
    <row r="51" spans="1:10" x14ac:dyDescent="0.2">
      <c r="F51" s="83"/>
      <c r="G51" s="83"/>
      <c r="H51" s="83"/>
      <c r="I51" s="83"/>
      <c r="J51" s="84"/>
    </row>
    <row r="52" spans="1:10" x14ac:dyDescent="0.2">
      <c r="F52" s="83"/>
      <c r="G52" s="83"/>
      <c r="H52" s="83"/>
      <c r="I52" s="83"/>
      <c r="J52" s="84"/>
    </row>
    <row r="53" spans="1:10" x14ac:dyDescent="0.2">
      <c r="F53" s="83"/>
      <c r="G53" s="83"/>
      <c r="H53" s="83"/>
      <c r="I53" s="83"/>
      <c r="J53" s="84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6">
    <mergeCell ref="C39:E39"/>
    <mergeCell ref="C40:E40"/>
    <mergeCell ref="C41:E41"/>
    <mergeCell ref="B42:E42"/>
    <mergeCell ref="C49:E49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25" t="s">
        <v>7</v>
      </c>
      <c r="B1" s="225"/>
      <c r="C1" s="226"/>
      <c r="D1" s="225"/>
      <c r="E1" s="225"/>
      <c r="F1" s="225"/>
      <c r="G1" s="225"/>
    </row>
    <row r="2" spans="1:7" ht="24.95" customHeight="1" x14ac:dyDescent="0.2">
      <c r="A2" s="50" t="s">
        <v>8</v>
      </c>
      <c r="B2" s="49"/>
      <c r="C2" s="227"/>
      <c r="D2" s="227"/>
      <c r="E2" s="227"/>
      <c r="F2" s="227"/>
      <c r="G2" s="228"/>
    </row>
    <row r="3" spans="1:7" ht="24.95" customHeight="1" x14ac:dyDescent="0.2">
      <c r="A3" s="50" t="s">
        <v>9</v>
      </c>
      <c r="B3" s="49"/>
      <c r="C3" s="227"/>
      <c r="D3" s="227"/>
      <c r="E3" s="227"/>
      <c r="F3" s="227"/>
      <c r="G3" s="228"/>
    </row>
    <row r="4" spans="1:7" ht="24.95" customHeight="1" x14ac:dyDescent="0.2">
      <c r="A4" s="50" t="s">
        <v>10</v>
      </c>
      <c r="B4" s="49"/>
      <c r="C4" s="227"/>
      <c r="D4" s="227"/>
      <c r="E4" s="227"/>
      <c r="F4" s="227"/>
      <c r="G4" s="228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activeCell="F12" sqref="F12"/>
    </sheetView>
  </sheetViews>
  <sheetFormatPr defaultRowHeight="12.75" outlineLevelRow="1" x14ac:dyDescent="0.2"/>
  <cols>
    <col min="1" max="1" width="3.42578125" customWidth="1"/>
    <col min="2" max="2" width="12.5703125" style="118" customWidth="1"/>
    <col min="3" max="3" width="38.28515625" style="118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29" t="s">
        <v>7</v>
      </c>
      <c r="B1" s="229"/>
      <c r="C1" s="229"/>
      <c r="D1" s="229"/>
      <c r="E1" s="229"/>
      <c r="F1" s="229"/>
      <c r="G1" s="229"/>
      <c r="AG1" t="s">
        <v>60</v>
      </c>
    </row>
    <row r="2" spans="1:60" ht="24.95" customHeight="1" x14ac:dyDescent="0.2">
      <c r="A2" s="136" t="s">
        <v>8</v>
      </c>
      <c r="B2" s="49" t="s">
        <v>49</v>
      </c>
      <c r="C2" s="230" t="s">
        <v>50</v>
      </c>
      <c r="D2" s="231"/>
      <c r="E2" s="231"/>
      <c r="F2" s="231"/>
      <c r="G2" s="232"/>
      <c r="AG2" t="s">
        <v>61</v>
      </c>
    </row>
    <row r="3" spans="1:60" ht="24.95" customHeight="1" x14ac:dyDescent="0.2">
      <c r="A3" s="136" t="s">
        <v>9</v>
      </c>
      <c r="B3" s="49" t="s">
        <v>45</v>
      </c>
      <c r="C3" s="230" t="s">
        <v>46</v>
      </c>
      <c r="D3" s="231"/>
      <c r="E3" s="231"/>
      <c r="F3" s="231"/>
      <c r="G3" s="232"/>
      <c r="AC3" s="118" t="s">
        <v>61</v>
      </c>
      <c r="AG3" t="s">
        <v>62</v>
      </c>
    </row>
    <row r="4" spans="1:60" ht="24.95" customHeight="1" x14ac:dyDescent="0.2">
      <c r="A4" s="137" t="s">
        <v>10</v>
      </c>
      <c r="B4" s="138" t="s">
        <v>43</v>
      </c>
      <c r="C4" s="233" t="s">
        <v>44</v>
      </c>
      <c r="D4" s="234"/>
      <c r="E4" s="234"/>
      <c r="F4" s="234"/>
      <c r="G4" s="235"/>
      <c r="AG4" t="s">
        <v>63</v>
      </c>
    </row>
    <row r="5" spans="1:60" x14ac:dyDescent="0.2">
      <c r="D5" s="10"/>
    </row>
    <row r="6" spans="1:60" ht="38.25" x14ac:dyDescent="0.2">
      <c r="A6" s="140" t="s">
        <v>64</v>
      </c>
      <c r="B6" s="142" t="s">
        <v>65</v>
      </c>
      <c r="C6" s="142" t="s">
        <v>66</v>
      </c>
      <c r="D6" s="141" t="s">
        <v>67</v>
      </c>
      <c r="E6" s="140" t="s">
        <v>68</v>
      </c>
      <c r="F6" s="139" t="s">
        <v>69</v>
      </c>
      <c r="G6" s="140" t="s">
        <v>31</v>
      </c>
      <c r="H6" s="143" t="s">
        <v>32</v>
      </c>
      <c r="I6" s="143" t="s">
        <v>70</v>
      </c>
      <c r="J6" s="143" t="s">
        <v>33</v>
      </c>
      <c r="K6" s="143" t="s">
        <v>71</v>
      </c>
      <c r="L6" s="143" t="s">
        <v>72</v>
      </c>
      <c r="M6" s="143" t="s">
        <v>73</v>
      </c>
      <c r="N6" s="143" t="s">
        <v>74</v>
      </c>
      <c r="O6" s="143" t="s">
        <v>75</v>
      </c>
      <c r="P6" s="143" t="s">
        <v>76</v>
      </c>
      <c r="Q6" s="143" t="s">
        <v>77</v>
      </c>
      <c r="R6" s="143" t="s">
        <v>78</v>
      </c>
      <c r="S6" s="143" t="s">
        <v>79</v>
      </c>
      <c r="T6" s="143" t="s">
        <v>80</v>
      </c>
      <c r="U6" s="143" t="s">
        <v>81</v>
      </c>
      <c r="V6" s="143" t="s">
        <v>82</v>
      </c>
      <c r="W6" s="143" t="s">
        <v>83</v>
      </c>
      <c r="X6" s="143" t="s">
        <v>84</v>
      </c>
    </row>
    <row r="7" spans="1:60" hidden="1" x14ac:dyDescent="0.2">
      <c r="A7" s="3"/>
      <c r="B7" s="4"/>
      <c r="C7" s="4"/>
      <c r="D7" s="6"/>
      <c r="E7" s="145"/>
      <c r="F7" s="146"/>
      <c r="G7" s="146"/>
      <c r="H7" s="146"/>
      <c r="I7" s="146"/>
      <c r="J7" s="146"/>
      <c r="K7" s="146"/>
      <c r="L7" s="146"/>
      <c r="M7" s="146"/>
      <c r="N7" s="146"/>
      <c r="O7" s="146"/>
      <c r="P7" s="146"/>
      <c r="Q7" s="146"/>
      <c r="R7" s="146"/>
      <c r="S7" s="146"/>
      <c r="T7" s="146"/>
      <c r="U7" s="146"/>
      <c r="V7" s="146"/>
      <c r="W7" s="146"/>
      <c r="X7" s="146"/>
    </row>
    <row r="8" spans="1:60" x14ac:dyDescent="0.2">
      <c r="A8" s="149" t="s">
        <v>85</v>
      </c>
      <c r="B8" s="150" t="s">
        <v>56</v>
      </c>
      <c r="C8" s="167" t="s">
        <v>57</v>
      </c>
      <c r="D8" s="151"/>
      <c r="E8" s="152"/>
      <c r="F8" s="153"/>
      <c r="G8" s="154">
        <f>SUMIF(AG9:AG11,"&lt;&gt;NOR",G9:G11)</f>
        <v>0</v>
      </c>
      <c r="H8" s="148"/>
      <c r="I8" s="148">
        <f>SUM(I9:I11)</f>
        <v>81600</v>
      </c>
      <c r="J8" s="148"/>
      <c r="K8" s="148">
        <f>SUM(K9:K11)</f>
        <v>101600</v>
      </c>
      <c r="L8" s="148"/>
      <c r="M8" s="148">
        <f>SUM(M9:M11)</f>
        <v>0</v>
      </c>
      <c r="N8" s="148"/>
      <c r="O8" s="148">
        <f>SUM(O9:O11)</f>
        <v>0</v>
      </c>
      <c r="P8" s="148"/>
      <c r="Q8" s="148">
        <f>SUM(Q9:Q11)</f>
        <v>0</v>
      </c>
      <c r="R8" s="148"/>
      <c r="S8" s="148"/>
      <c r="T8" s="148"/>
      <c r="U8" s="148"/>
      <c r="V8" s="148">
        <f>SUM(V9:V11)</f>
        <v>0</v>
      </c>
      <c r="W8" s="148"/>
      <c r="X8" s="148"/>
      <c r="AG8" t="s">
        <v>86</v>
      </c>
    </row>
    <row r="9" spans="1:60" ht="22.5" outlineLevel="1" x14ac:dyDescent="0.2">
      <c r="A9" s="161">
        <v>1</v>
      </c>
      <c r="B9" s="162" t="s">
        <v>87</v>
      </c>
      <c r="C9" s="168" t="s">
        <v>88</v>
      </c>
      <c r="D9" s="163" t="s">
        <v>89</v>
      </c>
      <c r="E9" s="164">
        <v>48</v>
      </c>
      <c r="F9" s="165">
        <v>0</v>
      </c>
      <c r="G9" s="166">
        <f>ROUND(E9*F9,2)</f>
        <v>0</v>
      </c>
      <c r="H9" s="147">
        <v>1200</v>
      </c>
      <c r="I9" s="147">
        <f>ROUND(E9*H9,2)</f>
        <v>57600</v>
      </c>
      <c r="J9" s="147">
        <v>900</v>
      </c>
      <c r="K9" s="147">
        <f>ROUND(E9*J9,2)</f>
        <v>43200</v>
      </c>
      <c r="L9" s="147">
        <v>21</v>
      </c>
      <c r="M9" s="147">
        <f>G9*(1+L9/100)</f>
        <v>0</v>
      </c>
      <c r="N9" s="147">
        <v>0</v>
      </c>
      <c r="O9" s="147">
        <f>ROUND(E9*N9,2)</f>
        <v>0</v>
      </c>
      <c r="P9" s="147">
        <v>0</v>
      </c>
      <c r="Q9" s="147">
        <f>ROUND(E9*P9,2)</f>
        <v>0</v>
      </c>
      <c r="R9" s="147"/>
      <c r="S9" s="147" t="s">
        <v>90</v>
      </c>
      <c r="T9" s="147">
        <v>2021</v>
      </c>
      <c r="U9" s="147">
        <v>0</v>
      </c>
      <c r="V9" s="147">
        <f>ROUND(E9*U9,2)</f>
        <v>0</v>
      </c>
      <c r="W9" s="147"/>
      <c r="X9" s="147" t="s">
        <v>91</v>
      </c>
      <c r="Y9" s="144"/>
      <c r="Z9" s="144"/>
      <c r="AA9" s="144"/>
      <c r="AB9" s="144"/>
      <c r="AC9" s="144"/>
      <c r="AD9" s="144"/>
      <c r="AE9" s="144"/>
      <c r="AF9" s="144"/>
      <c r="AG9" s="144" t="s">
        <v>92</v>
      </c>
      <c r="AH9" s="144"/>
      <c r="AI9" s="144"/>
      <c r="AJ9" s="144"/>
      <c r="AK9" s="144"/>
      <c r="AL9" s="144"/>
      <c r="AM9" s="144"/>
      <c r="AN9" s="144"/>
      <c r="AO9" s="144"/>
      <c r="AP9" s="144"/>
      <c r="AQ9" s="144"/>
      <c r="AR9" s="144"/>
      <c r="AS9" s="144"/>
      <c r="AT9" s="144"/>
      <c r="AU9" s="144"/>
      <c r="AV9" s="144"/>
      <c r="AW9" s="144"/>
      <c r="AX9" s="144"/>
      <c r="AY9" s="144"/>
      <c r="AZ9" s="144"/>
      <c r="BA9" s="144"/>
      <c r="BB9" s="144"/>
      <c r="BC9" s="144"/>
      <c r="BD9" s="144"/>
      <c r="BE9" s="144"/>
      <c r="BF9" s="144"/>
      <c r="BG9" s="144"/>
      <c r="BH9" s="144"/>
    </row>
    <row r="10" spans="1:60" ht="22.5" outlineLevel="1" x14ac:dyDescent="0.2">
      <c r="A10" s="161">
        <v>2</v>
      </c>
      <c r="B10" s="162" t="s">
        <v>93</v>
      </c>
      <c r="C10" s="168" t="s">
        <v>94</v>
      </c>
      <c r="D10" s="163" t="s">
        <v>89</v>
      </c>
      <c r="E10" s="164">
        <v>48</v>
      </c>
      <c r="F10" s="165">
        <v>0</v>
      </c>
      <c r="G10" s="166">
        <f>ROUND(E10*F10,2)</f>
        <v>0</v>
      </c>
      <c r="H10" s="147">
        <v>500</v>
      </c>
      <c r="I10" s="147">
        <f>ROUND(E10*H10,2)</f>
        <v>24000</v>
      </c>
      <c r="J10" s="147">
        <v>800</v>
      </c>
      <c r="K10" s="147">
        <f>ROUND(E10*J10,2)</f>
        <v>38400</v>
      </c>
      <c r="L10" s="147">
        <v>21</v>
      </c>
      <c r="M10" s="147">
        <f>G10*(1+L10/100)</f>
        <v>0</v>
      </c>
      <c r="N10" s="147">
        <v>0</v>
      </c>
      <c r="O10" s="147">
        <f>ROUND(E10*N10,2)</f>
        <v>0</v>
      </c>
      <c r="P10" s="147">
        <v>0</v>
      </c>
      <c r="Q10" s="147">
        <f>ROUND(E10*P10,2)</f>
        <v>0</v>
      </c>
      <c r="R10" s="147"/>
      <c r="S10" s="147" t="s">
        <v>90</v>
      </c>
      <c r="T10" s="147">
        <v>2021</v>
      </c>
      <c r="U10" s="147">
        <v>0</v>
      </c>
      <c r="V10" s="147">
        <f>ROUND(E10*U10,2)</f>
        <v>0</v>
      </c>
      <c r="W10" s="147"/>
      <c r="X10" s="147" t="s">
        <v>91</v>
      </c>
      <c r="Y10" s="144"/>
      <c r="Z10" s="144"/>
      <c r="AA10" s="144"/>
      <c r="AB10" s="144"/>
      <c r="AC10" s="144"/>
      <c r="AD10" s="144"/>
      <c r="AE10" s="144"/>
      <c r="AF10" s="144"/>
      <c r="AG10" s="144" t="s">
        <v>92</v>
      </c>
      <c r="AH10" s="144"/>
      <c r="AI10" s="144"/>
      <c r="AJ10" s="144"/>
      <c r="AK10" s="144"/>
      <c r="AL10" s="144"/>
      <c r="AM10" s="144"/>
      <c r="AN10" s="144"/>
      <c r="AO10" s="144"/>
      <c r="AP10" s="144"/>
      <c r="AQ10" s="144"/>
      <c r="AR10" s="144"/>
      <c r="AS10" s="144"/>
      <c r="AT10" s="144"/>
      <c r="AU10" s="144"/>
      <c r="AV10" s="144"/>
      <c r="AW10" s="144"/>
      <c r="AX10" s="144"/>
      <c r="AY10" s="144"/>
      <c r="AZ10" s="144"/>
      <c r="BA10" s="144"/>
      <c r="BB10" s="144"/>
      <c r="BC10" s="144"/>
      <c r="BD10" s="144"/>
      <c r="BE10" s="144"/>
      <c r="BF10" s="144"/>
      <c r="BG10" s="144"/>
      <c r="BH10" s="144"/>
    </row>
    <row r="11" spans="1:60" ht="22.5" outlineLevel="1" x14ac:dyDescent="0.2">
      <c r="A11" s="155">
        <v>3</v>
      </c>
      <c r="B11" s="156" t="s">
        <v>95</v>
      </c>
      <c r="C11" s="169" t="s">
        <v>96</v>
      </c>
      <c r="D11" s="157" t="s">
        <v>97</v>
      </c>
      <c r="E11" s="158">
        <v>1</v>
      </c>
      <c r="F11" s="159">
        <v>0</v>
      </c>
      <c r="G11" s="160">
        <f>ROUND(E11*F11,2)</f>
        <v>0</v>
      </c>
      <c r="H11" s="147">
        <v>0</v>
      </c>
      <c r="I11" s="147">
        <f>ROUND(E11*H11,2)</f>
        <v>0</v>
      </c>
      <c r="J11" s="147">
        <v>20000</v>
      </c>
      <c r="K11" s="147">
        <f>ROUND(E11*J11,2)</f>
        <v>20000</v>
      </c>
      <c r="L11" s="147">
        <v>21</v>
      </c>
      <c r="M11" s="147">
        <f>G11*(1+L11/100)</f>
        <v>0</v>
      </c>
      <c r="N11" s="147">
        <v>0</v>
      </c>
      <c r="O11" s="147">
        <f>ROUND(E11*N11,2)</f>
        <v>0</v>
      </c>
      <c r="P11" s="147">
        <v>0</v>
      </c>
      <c r="Q11" s="147">
        <f>ROUND(E11*P11,2)</f>
        <v>0</v>
      </c>
      <c r="R11" s="147"/>
      <c r="S11" s="147" t="s">
        <v>90</v>
      </c>
      <c r="T11" s="147">
        <v>2021</v>
      </c>
      <c r="U11" s="147">
        <v>0</v>
      </c>
      <c r="V11" s="147">
        <f>ROUND(E11*U11,2)</f>
        <v>0</v>
      </c>
      <c r="W11" s="147"/>
      <c r="X11" s="147" t="s">
        <v>91</v>
      </c>
      <c r="Y11" s="144"/>
      <c r="Z11" s="144"/>
      <c r="AA11" s="144"/>
      <c r="AB11" s="144"/>
      <c r="AC11" s="144"/>
      <c r="AD11" s="144"/>
      <c r="AE11" s="144"/>
      <c r="AF11" s="144"/>
      <c r="AG11" s="144" t="s">
        <v>92</v>
      </c>
      <c r="AH11" s="144"/>
      <c r="AI11" s="144"/>
      <c r="AJ11" s="144"/>
      <c r="AK11" s="144"/>
      <c r="AL11" s="144"/>
      <c r="AM11" s="144"/>
      <c r="AN11" s="144"/>
      <c r="AO11" s="144"/>
      <c r="AP11" s="144"/>
      <c r="AQ11" s="144"/>
      <c r="AR11" s="144"/>
      <c r="AS11" s="144"/>
      <c r="AT11" s="144"/>
      <c r="AU11" s="144"/>
      <c r="AV11" s="144"/>
      <c r="AW11" s="144"/>
      <c r="AX11" s="144"/>
      <c r="AY11" s="144"/>
      <c r="AZ11" s="144"/>
      <c r="BA11" s="144"/>
      <c r="BB11" s="144"/>
      <c r="BC11" s="144"/>
      <c r="BD11" s="144"/>
      <c r="BE11" s="144"/>
      <c r="BF11" s="144"/>
      <c r="BG11" s="144"/>
      <c r="BH11" s="144"/>
    </row>
    <row r="12" spans="1:60" x14ac:dyDescent="0.2">
      <c r="A12" s="3"/>
      <c r="B12" s="4"/>
      <c r="C12" s="170"/>
      <c r="D12" s="6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AE12">
        <v>15</v>
      </c>
      <c r="AF12">
        <v>21</v>
      </c>
      <c r="AG12" t="s">
        <v>72</v>
      </c>
    </row>
    <row r="13" spans="1:60" x14ac:dyDescent="0.2">
      <c r="C13" s="171"/>
      <c r="D13" s="10"/>
      <c r="AG13" t="s">
        <v>98</v>
      </c>
    </row>
    <row r="14" spans="1:60" x14ac:dyDescent="0.2">
      <c r="D14" s="10"/>
    </row>
    <row r="15" spans="1:60" x14ac:dyDescent="0.2">
      <c r="D15" s="10"/>
    </row>
    <row r="16" spans="1:60" x14ac:dyDescent="0.2">
      <c r="D16" s="10"/>
    </row>
    <row r="17" spans="4:4" x14ac:dyDescent="0.2">
      <c r="D17" s="10"/>
    </row>
    <row r="18" spans="4:4" x14ac:dyDescent="0.2">
      <c r="D18" s="10"/>
    </row>
    <row r="19" spans="4:4" x14ac:dyDescent="0.2">
      <c r="D19" s="10"/>
    </row>
    <row r="20" spans="4:4" x14ac:dyDescent="0.2">
      <c r="D20" s="10"/>
    </row>
    <row r="21" spans="4:4" x14ac:dyDescent="0.2">
      <c r="D21" s="10"/>
    </row>
    <row r="22" spans="4:4" x14ac:dyDescent="0.2">
      <c r="D22" s="10"/>
    </row>
    <row r="23" spans="4:4" x14ac:dyDescent="0.2">
      <c r="D23" s="10"/>
    </row>
    <row r="24" spans="4:4" x14ac:dyDescent="0.2">
      <c r="D24" s="10"/>
    </row>
    <row r="25" spans="4:4" x14ac:dyDescent="0.2">
      <c r="D25" s="10"/>
    </row>
    <row r="26" spans="4:4" x14ac:dyDescent="0.2">
      <c r="D26" s="10"/>
    </row>
    <row r="27" spans="4:4" x14ac:dyDescent="0.2">
      <c r="D27" s="10"/>
    </row>
    <row r="28" spans="4:4" x14ac:dyDescent="0.2">
      <c r="D28" s="10"/>
    </row>
    <row r="29" spans="4:4" x14ac:dyDescent="0.2">
      <c r="D29" s="10"/>
    </row>
    <row r="30" spans="4:4" x14ac:dyDescent="0.2">
      <c r="D30" s="10"/>
    </row>
    <row r="31" spans="4:4" x14ac:dyDescent="0.2">
      <c r="D31" s="10"/>
    </row>
    <row r="32" spans="4:4" x14ac:dyDescent="0.2">
      <c r="D32" s="10"/>
    </row>
    <row r="33" spans="4:4" x14ac:dyDescent="0.2">
      <c r="D33" s="10"/>
    </row>
    <row r="34" spans="4:4" x14ac:dyDescent="0.2">
      <c r="D34" s="10"/>
    </row>
    <row r="35" spans="4:4" x14ac:dyDescent="0.2">
      <c r="D35" s="10"/>
    </row>
    <row r="36" spans="4:4" x14ac:dyDescent="0.2">
      <c r="D36" s="10"/>
    </row>
    <row r="37" spans="4:4" x14ac:dyDescent="0.2">
      <c r="D37" s="10"/>
    </row>
    <row r="38" spans="4:4" x14ac:dyDescent="0.2">
      <c r="D38" s="10"/>
    </row>
    <row r="39" spans="4:4" x14ac:dyDescent="0.2">
      <c r="D39" s="10"/>
    </row>
    <row r="40" spans="4:4" x14ac:dyDescent="0.2">
      <c r="D40" s="10"/>
    </row>
    <row r="41" spans="4:4" x14ac:dyDescent="0.2">
      <c r="D41" s="10"/>
    </row>
    <row r="42" spans="4:4" x14ac:dyDescent="0.2">
      <c r="D42" s="10"/>
    </row>
    <row r="43" spans="4:4" x14ac:dyDescent="0.2">
      <c r="D43" s="10"/>
    </row>
    <row r="44" spans="4:4" x14ac:dyDescent="0.2">
      <c r="D44" s="10"/>
    </row>
    <row r="45" spans="4:4" x14ac:dyDescent="0.2">
      <c r="D45" s="10"/>
    </row>
    <row r="46" spans="4:4" x14ac:dyDescent="0.2">
      <c r="D46" s="10"/>
    </row>
    <row r="47" spans="4:4" x14ac:dyDescent="0.2">
      <c r="D47" s="10"/>
    </row>
    <row r="48" spans="4:4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4">
    <mergeCell ref="A1:G1"/>
    <mergeCell ref="C2:G2"/>
    <mergeCell ref="C3:G3"/>
    <mergeCell ref="C4:G4"/>
  </mergeCells>
  <pageMargins left="0.59055118110236204" right="0.196850393700787" top="0.78740157499999996" bottom="0.78740157499999996" header="0.3" footer="0.3"/>
  <pageSetup paperSize="9" orientation="portrait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kotelna E GAS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'kotelna E GAS Pol'!Názvy_tisku</vt:lpstr>
      <vt:lpstr>oadresa</vt:lpstr>
      <vt:lpstr>Stavba!Objednatel</vt:lpstr>
      <vt:lpstr>Stavba!Objekt</vt:lpstr>
      <vt:lpstr>'kotelna E GAS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kubos</dc:creator>
  <cp:lastModifiedBy>kubos</cp:lastModifiedBy>
  <cp:lastPrinted>2019-03-19T12:27:02Z</cp:lastPrinted>
  <dcterms:created xsi:type="dcterms:W3CDTF">2009-04-08T07:15:50Z</dcterms:created>
  <dcterms:modified xsi:type="dcterms:W3CDTF">2021-10-18T07:01:56Z</dcterms:modified>
</cp:coreProperties>
</file>